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\Websites\SOBRE BARCOS Y PECES\Elementos para website y publicidad\Contenidos para publicar\Website artículos\Hágalo Ud. mismo\Velero oceánico\"/>
    </mc:Choice>
  </mc:AlternateContent>
  <xr:revisionPtr revIDLastSave="0" documentId="13_ncr:1_{90CD9F0D-D28D-4E23-9792-F211D80987AA}" xr6:coauthVersionLast="47" xr6:coauthVersionMax="47" xr10:uidLastSave="{00000000-0000-0000-0000-000000000000}"/>
  <bookViews>
    <workbookView xWindow="-120" yWindow="-120" windowWidth="20640" windowHeight="11040" xr2:uid="{3E3CBA94-3B30-49CE-9769-1978C0DF0AE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4" i="1" l="1"/>
  <c r="D23" i="1"/>
  <c r="C28" i="1"/>
  <c r="C27" i="1"/>
  <c r="E34" i="1" s="1"/>
  <c r="G40" i="1"/>
  <c r="F40" i="1"/>
  <c r="E40" i="1"/>
  <c r="D40" i="1"/>
  <c r="G39" i="1"/>
  <c r="F39" i="1"/>
  <c r="E39" i="1"/>
  <c r="D39" i="1"/>
  <c r="G38" i="1"/>
  <c r="F38" i="1"/>
  <c r="E38" i="1"/>
  <c r="D38" i="1"/>
  <c r="G37" i="1"/>
  <c r="F37" i="1"/>
  <c r="E37" i="1"/>
  <c r="D37" i="1"/>
  <c r="G36" i="1"/>
  <c r="F36" i="1"/>
  <c r="E36" i="1"/>
  <c r="D35" i="1"/>
  <c r="D36" i="1"/>
  <c r="G35" i="1"/>
  <c r="F35" i="1"/>
  <c r="E35" i="1"/>
  <c r="C33" i="1"/>
  <c r="C32" i="1"/>
  <c r="C31" i="1"/>
  <c r="C30" i="1"/>
  <c r="C29" i="1"/>
  <c r="G25" i="1"/>
  <c r="E25" i="1"/>
  <c r="F25" i="1"/>
  <c r="D25" i="1"/>
  <c r="G24" i="1"/>
  <c r="E24" i="1"/>
  <c r="F24" i="1"/>
  <c r="D24" i="1"/>
  <c r="F23" i="1"/>
  <c r="E23" i="1"/>
  <c r="G23" i="1"/>
  <c r="D41" i="1" l="1"/>
  <c r="F34" i="1"/>
  <c r="F41" i="1" s="1"/>
  <c r="G34" i="1"/>
  <c r="G41" i="1" s="1"/>
  <c r="E41" i="1"/>
</calcChain>
</file>

<file path=xl/sharedStrings.xml><?xml version="1.0" encoding="utf-8"?>
<sst xmlns="http://schemas.openxmlformats.org/spreadsheetml/2006/main" count="63" uniqueCount="52">
  <si>
    <t>DATOS DE ENTRADA</t>
  </si>
  <si>
    <t>ZONA FRÍA</t>
  </si>
  <si>
    <t>ZONA TROPICAL</t>
  </si>
  <si>
    <t>DÍA</t>
  </si>
  <si>
    <t>NOCHE</t>
  </si>
  <si>
    <t xml:space="preserve">	Temperatura interior (°C)</t>
  </si>
  <si>
    <t xml:space="preserve">	Temperatura exterior (°C)</t>
  </si>
  <si>
    <t>-10</t>
  </si>
  <si>
    <t xml:space="preserve">	Radiación solar (W/m²)</t>
  </si>
  <si>
    <t xml:space="preserve">	Temperatura del agua (°C)</t>
  </si>
  <si>
    <t xml:space="preserve">	Velocidad del viento (kn)</t>
  </si>
  <si>
    <t xml:space="preserve">	Humedad relativa (%)</t>
  </si>
  <si>
    <t xml:space="preserve">	Conductividades (W/m·°K)</t>
  </si>
  <si>
    <t>aire</t>
  </si>
  <si>
    <t>contrachapado marino</t>
  </si>
  <si>
    <t>agua de mar</t>
  </si>
  <si>
    <t>cubierta</t>
  </si>
  <si>
    <t>bandas</t>
  </si>
  <si>
    <t>fondo</t>
  </si>
  <si>
    <t xml:space="preserve">	aire interior</t>
  </si>
  <si>
    <t xml:space="preserve">	aire exterior con viento</t>
  </si>
  <si>
    <t xml:space="preserve">	agua de mar en movimiento</t>
  </si>
  <si>
    <t xml:space="preserve">	Coeficientes de convección (W/m²·°K)</t>
  </si>
  <si>
    <r>
      <t xml:space="preserve">	Área del fondo de casco (m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</si>
  <si>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r>
      <t xml:space="preserve">	Área de cubierta (m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</si>
  <si>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r>
      <t xml:space="preserve">	Área de ventanas (m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</si>
  <si>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r>
      <t xml:space="preserve">	Área de escotillas (m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</si>
  <si>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r>
      <t xml:space="preserve">	Área de mamparos (m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</si>
  <si>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t>GEOMETRÍA</t>
  </si>
  <si>
    <r>
      <t>Área de banda c/u (m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</si>
  <si>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t>proa</t>
  </si>
  <si>
    <t>popa</t>
  </si>
  <si>
    <t>banda</t>
  </si>
  <si>
    <r>
      <t xml:space="preserve">	Radiación solar                      (= </t>
    </r>
    <r>
      <rPr>
        <sz val="11"/>
        <color theme="1"/>
        <rFont val="GreekC"/>
      </rPr>
      <t>α</t>
    </r>
    <r>
      <rPr>
        <sz val="11"/>
        <color theme="1"/>
        <rFont val="Aptos Narrow"/>
        <family val="2"/>
        <scheme val="minor"/>
      </rPr>
      <t xml:space="preserve"> * G * A * F</t>
    </r>
    <r>
      <rPr>
        <vertAlign val="subscript"/>
        <sz val="11"/>
        <color theme="1"/>
        <rFont val="Aptos Narrow"/>
        <family val="2"/>
        <scheme val="minor"/>
      </rPr>
      <t>s</t>
    </r>
    <r>
      <rPr>
        <sz val="11"/>
        <color theme="1"/>
        <rFont val="Aptos Narrow"/>
        <family val="2"/>
        <scheme val="minor"/>
      </rPr>
      <t>); (</t>
    </r>
    <r>
      <rPr>
        <sz val="11"/>
        <color theme="1"/>
        <rFont val="GreekC"/>
      </rPr>
      <t>α</t>
    </r>
    <r>
      <rPr>
        <sz val="11"/>
        <color theme="1"/>
        <rFont val="Aptos Narrow"/>
        <family val="2"/>
      </rPr>
      <t xml:space="preserve"> = 0,3)</t>
    </r>
  </si>
  <si>
    <t>Personas (6 tripulantes)</t>
  </si>
  <si>
    <t>Cocina</t>
  </si>
  <si>
    <t>TOTALES</t>
  </si>
  <si>
    <t>BALANCE TÉRMICO (watts)</t>
  </si>
  <si>
    <t>ganancia térmica interna</t>
  </si>
  <si>
    <t>Carena</t>
  </si>
  <si>
    <t>Bandas del casco</t>
  </si>
  <si>
    <t>Cubierta</t>
  </si>
  <si>
    <t>Techo del pilot house</t>
  </si>
  <si>
    <t>Parabrisas del pilot house</t>
  </si>
  <si>
    <t>Ventanas laterales</t>
  </si>
  <si>
    <t>Escotillas</t>
  </si>
  <si>
    <t>vidrio templado</t>
  </si>
  <si>
    <t xml:space="preserve">	Espesores (m)</t>
  </si>
  <si>
    <r>
      <t>Techo del pilot house (m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</si>
  <si>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r>
      <t>Parabrisas del pilot house (m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</si>
  <si>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r>
      <t>resistencia térmica total = 1/h</t>
    </r>
    <r>
      <rPr>
        <vertAlign val="subscript"/>
        <sz val="11"/>
        <color theme="1"/>
        <rFont val="Aptos Narrow"/>
        <family val="2"/>
        <scheme val="minor"/>
      </rPr>
      <t>i</t>
    </r>
    <r>
      <rPr>
        <sz val="11"/>
        <color theme="1"/>
        <rFont val="Aptos Narrow"/>
        <family val="2"/>
        <scheme val="minor"/>
      </rPr>
      <t xml:space="preserve"> + ∑e/k + 1/h</t>
    </r>
    <r>
      <rPr>
        <vertAlign val="subscript"/>
        <sz val="11"/>
        <color theme="1"/>
        <rFont val="Aptos Narrow"/>
        <family val="2"/>
        <scheme val="minor"/>
      </rPr>
      <t>e</t>
    </r>
  </si>
  <si>
    <r>
      <t>conducción + convección térmica = A * (T</t>
    </r>
    <r>
      <rPr>
        <vertAlign val="subscript"/>
        <sz val="11"/>
        <color theme="1"/>
        <rFont val="Aptos Narrow"/>
        <family val="2"/>
        <scheme val="minor"/>
      </rPr>
      <t>i</t>
    </r>
    <r>
      <rPr>
        <sz val="11"/>
        <color theme="1"/>
        <rFont val="Aptos Narrow"/>
        <family val="2"/>
        <scheme val="minor"/>
      </rPr>
      <t xml:space="preserve"> − T</t>
    </r>
    <r>
      <rPr>
        <vertAlign val="subscript"/>
        <sz val="11"/>
        <color theme="1"/>
        <rFont val="Aptos Narrow"/>
        <family val="2"/>
        <scheme val="minor"/>
      </rPr>
      <t>e</t>
    </r>
    <r>
      <rPr>
        <sz val="11"/>
        <color theme="1"/>
        <rFont val="Aptos Narrow"/>
        <family val="2"/>
        <scheme val="minor"/>
      </rPr>
      <t>)/R</t>
    </r>
    <r>
      <rPr>
        <vertAlign val="subscript"/>
        <sz val="11"/>
        <color theme="1"/>
        <rFont val="Aptos Narrow"/>
        <family val="2"/>
        <scheme val="minor"/>
      </rPr>
      <t>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</si>
</sst>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sz val="11"/>
      <color theme="1"/>
      <name val="GreekC"/>
    </font>
    <font>
      <sz val="11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4" xfId="0" applyBorder="1"/>
    <xf numFmtId="0" fontId="0" fillId="0" borderId="11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6" xfId="0" applyBorder="1" applyAlignment="1">
      <alignment wrapText="1"/>
    </xf>
    <xf numFmtId="3" fontId="0" fillId="0" borderId="16" xfId="0" applyNumberForma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164" fontId="0" fillId="0" borderId="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Fill="1" applyBorder="1"/>
    <xf numFmtId="3" fontId="0" fillId="0" borderId="1" xfId="0" applyNumberFormat="1" applyBorder="1"/>
    <xf numFmtId="3" fontId="2" fillId="0" borderId="1" xfId="0" applyNumberFormat="1" applyFont="1" applyBorder="1"/>
    <xf numFmtId="165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1" xfId="0" applyBorder="1" applyAlignment="1">
      <alignment vertical="center"/>
    </xf>
    <xf numFmtId="166" fontId="0" fillId="0" borderId="1" xfId="0" applyNumberFormat="1" applyFill="1" applyBorder="1"/>
    <xf numFmtId="166" fontId="0" fillId="0" borderId="0" xfId="0" applyNumberFormat="1"/>
    <xf numFmtId="3" fontId="0" fillId="0" borderId="0" xfId="0" applyNumberFormat="1"/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0" fillId="0" borderId="19" xfId="0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8" borderId="0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46E6-F137-40DF-905D-8EFCD791A5C3}">
  <dimension ref="A1:K41"/>
  <sheetViews>
    <sheetView tabSelected="1" topLeftCell="A29" workbookViewId="0">
      <selection activeCell="D43" sqref="D43"/>
    </sheetView>
  </sheetViews>
  <sheetFormatPr baseColWidth="10" defaultRowHeight="15" x14ac:dyDescent="0.25"/>
  <cols>
    <col min="1" max="1" width="10" customWidth="1"/>
    <col min="2" max="2" width="25" bestFit="1" customWidth="1"/>
    <col min="3" max="3" width="21.7109375" bestFit="1" customWidth="1"/>
    <col min="4" max="4" width="10.28515625" bestFit="1" customWidth="1"/>
    <col min="5" max="7" width="10.28515625" customWidth="1"/>
    <col min="8" max="8" width="3.85546875" customWidth="1"/>
    <col min="9" max="9" width="28.85546875" bestFit="1" customWidth="1"/>
    <col min="10" max="10" width="5.5703125" bestFit="1" customWidth="1"/>
  </cols>
  <sheetData>
    <row r="1" spans="2:11" x14ac:dyDescent="0.25">
      <c r="B1" s="35" t="s">
        <v>0</v>
      </c>
      <c r="C1" s="36"/>
      <c r="D1" s="36"/>
      <c r="E1" s="36"/>
      <c r="F1" s="36"/>
      <c r="G1" s="37"/>
      <c r="I1" s="30" t="s">
        <v>28</v>
      </c>
      <c r="J1" s="31"/>
      <c r="K1" s="32"/>
    </row>
    <row r="2" spans="2:11" ht="16.5" x14ac:dyDescent="0.25">
      <c r="B2" s="40"/>
      <c r="C2" s="41"/>
      <c r="D2" s="34" t="s">
        <v>1</v>
      </c>
      <c r="E2" s="34"/>
      <c r="F2" s="38" t="s">
        <v>2</v>
      </c>
      <c r="G2" s="39"/>
      <c r="I2" s="5" t="s">
        <v>23</v>
      </c>
      <c r="J2" s="1"/>
      <c r="K2" s="6">
        <v>47.3</v>
      </c>
    </row>
    <row r="3" spans="2:11" ht="16.5" x14ac:dyDescent="0.25">
      <c r="B3" s="42"/>
      <c r="C3" s="43"/>
      <c r="D3" s="46" t="s">
        <v>3</v>
      </c>
      <c r="E3" s="48" t="s">
        <v>4</v>
      </c>
      <c r="F3" s="46" t="s">
        <v>3</v>
      </c>
      <c r="G3" s="50" t="s">
        <v>4</v>
      </c>
      <c r="I3" s="5" t="s">
        <v>24</v>
      </c>
      <c r="J3" s="1"/>
      <c r="K3" s="6">
        <v>51.8</v>
      </c>
    </row>
    <row r="4" spans="2:11" ht="16.5" x14ac:dyDescent="0.25">
      <c r="B4" s="44"/>
      <c r="C4" s="45"/>
      <c r="D4" s="47"/>
      <c r="E4" s="49"/>
      <c r="F4" s="47"/>
      <c r="G4" s="51"/>
      <c r="I4" s="5" t="s">
        <v>29</v>
      </c>
      <c r="J4" s="1"/>
      <c r="K4" s="12">
        <v>28</v>
      </c>
    </row>
    <row r="5" spans="2:11" ht="16.5" x14ac:dyDescent="0.25">
      <c r="B5" s="5" t="s">
        <v>5</v>
      </c>
      <c r="C5" s="1"/>
      <c r="D5" s="2">
        <v>20</v>
      </c>
      <c r="E5" s="2">
        <v>20</v>
      </c>
      <c r="F5" s="2">
        <v>24</v>
      </c>
      <c r="G5" s="6">
        <v>24</v>
      </c>
      <c r="I5" s="5" t="s">
        <v>25</v>
      </c>
      <c r="J5" s="1"/>
      <c r="K5" s="6">
        <v>3.5</v>
      </c>
    </row>
    <row r="6" spans="2:11" ht="16.5" x14ac:dyDescent="0.25">
      <c r="B6" s="5" t="s">
        <v>6</v>
      </c>
      <c r="C6" s="1"/>
      <c r="D6" s="20" t="s">
        <v>7</v>
      </c>
      <c r="E6" s="3" t="s">
        <v>7</v>
      </c>
      <c r="F6" s="2">
        <v>35</v>
      </c>
      <c r="G6" s="6">
        <v>28</v>
      </c>
      <c r="I6" s="5" t="s">
        <v>26</v>
      </c>
      <c r="J6" s="1"/>
      <c r="K6" s="6">
        <v>1.25</v>
      </c>
    </row>
    <row r="7" spans="2:11" ht="16.5" customHeight="1" x14ac:dyDescent="0.25">
      <c r="B7" s="5" t="s">
        <v>9</v>
      </c>
      <c r="C7" s="1"/>
      <c r="D7" s="2">
        <v>0</v>
      </c>
      <c r="E7" s="2">
        <v>0</v>
      </c>
      <c r="F7" s="2">
        <v>30</v>
      </c>
      <c r="G7" s="6">
        <v>30</v>
      </c>
      <c r="I7" s="21" t="s">
        <v>48</v>
      </c>
      <c r="J7" s="1"/>
      <c r="K7" s="6">
        <v>5.5</v>
      </c>
    </row>
    <row r="8" spans="2:11" ht="16.5" x14ac:dyDescent="0.25">
      <c r="B8" s="5" t="s">
        <v>8</v>
      </c>
      <c r="C8" s="1"/>
      <c r="D8" s="2">
        <v>450</v>
      </c>
      <c r="E8" s="2">
        <v>0</v>
      </c>
      <c r="F8" s="2">
        <v>950</v>
      </c>
      <c r="G8" s="6">
        <v>0</v>
      </c>
      <c r="I8" s="21" t="s">
        <v>49</v>
      </c>
      <c r="J8" s="1"/>
      <c r="K8" s="6">
        <v>1.2</v>
      </c>
    </row>
    <row r="9" spans="2:11" ht="16.5" customHeight="1" x14ac:dyDescent="0.25">
      <c r="B9" s="5" t="s">
        <v>10</v>
      </c>
      <c r="C9" s="1"/>
      <c r="D9" s="2">
        <v>29</v>
      </c>
      <c r="E9" s="2">
        <v>29</v>
      </c>
      <c r="F9" s="2">
        <v>10</v>
      </c>
      <c r="G9" s="6">
        <v>10</v>
      </c>
      <c r="I9" s="25" t="s">
        <v>27</v>
      </c>
      <c r="J9" s="1" t="s">
        <v>30</v>
      </c>
      <c r="K9" s="6">
        <v>0.85</v>
      </c>
    </row>
    <row r="10" spans="2:11" ht="15" customHeight="1" thickBot="1" x14ac:dyDescent="0.3">
      <c r="B10" s="5" t="s">
        <v>11</v>
      </c>
      <c r="C10" s="1"/>
      <c r="D10" s="2">
        <v>60</v>
      </c>
      <c r="E10" s="2">
        <v>60</v>
      </c>
      <c r="F10" s="2">
        <v>80</v>
      </c>
      <c r="G10" s="6">
        <v>80</v>
      </c>
      <c r="I10" s="33"/>
      <c r="J10" s="10" t="s">
        <v>31</v>
      </c>
      <c r="K10" s="13">
        <v>6.66</v>
      </c>
    </row>
    <row r="11" spans="2:11" x14ac:dyDescent="0.25">
      <c r="B11" s="25" t="s">
        <v>12</v>
      </c>
      <c r="C11" s="1" t="s">
        <v>13</v>
      </c>
      <c r="D11" s="2">
        <v>2.5999999999999999E-2</v>
      </c>
      <c r="E11" s="2"/>
      <c r="F11" s="2"/>
      <c r="G11" s="6"/>
    </row>
    <row r="12" spans="2:11" x14ac:dyDescent="0.25">
      <c r="B12" s="26"/>
      <c r="C12" s="1" t="s">
        <v>14</v>
      </c>
      <c r="D12" s="2">
        <v>0.13</v>
      </c>
      <c r="E12" s="2"/>
      <c r="F12" s="2"/>
      <c r="G12" s="6"/>
    </row>
    <row r="13" spans="2:11" x14ac:dyDescent="0.25">
      <c r="B13" s="26"/>
      <c r="C13" s="1" t="s">
        <v>46</v>
      </c>
      <c r="D13" s="19">
        <v>1</v>
      </c>
      <c r="E13" s="2"/>
      <c r="F13" s="2"/>
      <c r="G13" s="6"/>
    </row>
    <row r="14" spans="2:11" x14ac:dyDescent="0.25">
      <c r="B14" s="27"/>
      <c r="C14" s="1" t="s">
        <v>15</v>
      </c>
      <c r="D14" s="2">
        <v>0.6</v>
      </c>
      <c r="E14" s="2"/>
      <c r="F14" s="2"/>
      <c r="G14" s="6"/>
    </row>
    <row r="15" spans="2:11" x14ac:dyDescent="0.25">
      <c r="B15" s="25" t="s">
        <v>47</v>
      </c>
      <c r="C15" s="1" t="s">
        <v>16</v>
      </c>
      <c r="D15" s="2">
        <v>8.0000000000000002E-3</v>
      </c>
      <c r="E15" s="2"/>
      <c r="F15" s="2"/>
      <c r="G15" s="6"/>
    </row>
    <row r="16" spans="2:11" x14ac:dyDescent="0.25">
      <c r="B16" s="26"/>
      <c r="C16" s="1" t="s">
        <v>17</v>
      </c>
      <c r="D16" s="2">
        <v>0.01</v>
      </c>
      <c r="E16" s="2"/>
      <c r="F16" s="2"/>
      <c r="G16" s="6"/>
    </row>
    <row r="17" spans="1:9" x14ac:dyDescent="0.25">
      <c r="B17" s="27"/>
      <c r="C17" s="1" t="s">
        <v>18</v>
      </c>
      <c r="D17" s="2">
        <v>1.4E-2</v>
      </c>
      <c r="E17" s="2"/>
      <c r="F17" s="2"/>
      <c r="G17" s="6"/>
    </row>
    <row r="18" spans="1:9" x14ac:dyDescent="0.25">
      <c r="B18" s="28" t="s">
        <v>22</v>
      </c>
      <c r="C18" s="4" t="s">
        <v>19</v>
      </c>
      <c r="D18" s="2">
        <v>7.5</v>
      </c>
      <c r="E18" s="2"/>
      <c r="F18" s="2"/>
      <c r="G18" s="6"/>
    </row>
    <row r="19" spans="1:9" x14ac:dyDescent="0.25">
      <c r="B19" s="28"/>
      <c r="C19" s="1" t="s">
        <v>20</v>
      </c>
      <c r="D19" s="2">
        <v>30</v>
      </c>
      <c r="E19" s="1"/>
      <c r="F19" s="1"/>
      <c r="G19" s="7"/>
    </row>
    <row r="20" spans="1:9" ht="30.75" thickBot="1" x14ac:dyDescent="0.3">
      <c r="B20" s="29"/>
      <c r="C20" s="8" t="s">
        <v>21</v>
      </c>
      <c r="D20" s="9">
        <v>800</v>
      </c>
      <c r="E20" s="10"/>
      <c r="F20" s="10"/>
      <c r="G20" s="11"/>
    </row>
    <row r="22" spans="1:9" x14ac:dyDescent="0.25">
      <c r="A22" s="53" t="s">
        <v>37</v>
      </c>
      <c r="B22" s="53"/>
      <c r="C22" s="53"/>
      <c r="D22" s="53"/>
      <c r="E22" s="53"/>
      <c r="F22" s="53"/>
      <c r="G22" s="54"/>
    </row>
    <row r="23" spans="1:9" x14ac:dyDescent="0.25">
      <c r="A23" s="55" t="s">
        <v>38</v>
      </c>
      <c r="B23" s="56" t="s">
        <v>33</v>
      </c>
      <c r="C23" s="1" t="s">
        <v>16</v>
      </c>
      <c r="D23" s="14">
        <f>0.3*D8*K3*1</f>
        <v>6993</v>
      </c>
      <c r="E23" s="14">
        <f>0.3*E8*L3*1</f>
        <v>0</v>
      </c>
      <c r="F23" s="14">
        <f>0.3*F8*K3*1</f>
        <v>14763</v>
      </c>
      <c r="G23" s="14">
        <f>0.3*G8*N3*1</f>
        <v>0</v>
      </c>
    </row>
    <row r="24" spans="1:9" x14ac:dyDescent="0.25">
      <c r="A24" s="55"/>
      <c r="B24" s="56"/>
      <c r="C24" s="1" t="s">
        <v>32</v>
      </c>
      <c r="D24" s="14">
        <f>0.225*D8*K3*0.3</f>
        <v>1573.425</v>
      </c>
      <c r="E24" s="14">
        <f>0.3*E9*L4*1</f>
        <v>0</v>
      </c>
      <c r="F24" s="14">
        <f>0.225*F8*K3*0.3</f>
        <v>3321.6749999999997</v>
      </c>
      <c r="G24" s="14">
        <f>0.3*G9*N4*1</f>
        <v>0</v>
      </c>
    </row>
    <row r="25" spans="1:9" x14ac:dyDescent="0.25">
      <c r="A25" s="55"/>
      <c r="B25" s="15" t="s">
        <v>34</v>
      </c>
      <c r="C25" s="16"/>
      <c r="D25" s="17">
        <f>250*6</f>
        <v>1500</v>
      </c>
      <c r="E25" s="17">
        <f>130*6</f>
        <v>780</v>
      </c>
      <c r="F25" s="17">
        <f>250*6</f>
        <v>1500</v>
      </c>
      <c r="G25" s="17">
        <f>130*6</f>
        <v>780</v>
      </c>
    </row>
    <row r="26" spans="1:9" x14ac:dyDescent="0.25">
      <c r="A26" s="55"/>
      <c r="B26" s="15" t="s">
        <v>35</v>
      </c>
      <c r="C26" s="16"/>
      <c r="D26" s="1">
        <v>560</v>
      </c>
      <c r="E26" s="1">
        <v>0</v>
      </c>
      <c r="F26" s="1">
        <v>560</v>
      </c>
      <c r="G26" s="1">
        <v>0</v>
      </c>
    </row>
    <row r="27" spans="1:9" ht="15" customHeight="1" x14ac:dyDescent="0.25">
      <c r="A27" s="55" t="s">
        <v>50</v>
      </c>
      <c r="B27" s="15" t="s">
        <v>39</v>
      </c>
      <c r="C27" s="22">
        <f>1/D18+D17/D12+1/D20</f>
        <v>0.242275641025641</v>
      </c>
      <c r="D27" s="17"/>
      <c r="E27" s="17"/>
      <c r="F27" s="17"/>
      <c r="G27" s="17"/>
    </row>
    <row r="28" spans="1:9" x14ac:dyDescent="0.25">
      <c r="A28" s="55"/>
      <c r="B28" s="15" t="s">
        <v>40</v>
      </c>
      <c r="C28" s="22">
        <f>1/D18+D16/D12+1/D19</f>
        <v>0.24358974358974358</v>
      </c>
      <c r="D28" s="17"/>
      <c r="E28" s="17"/>
      <c r="F28" s="17"/>
      <c r="G28" s="17"/>
    </row>
    <row r="29" spans="1:9" x14ac:dyDescent="0.25">
      <c r="A29" s="55"/>
      <c r="B29" s="15" t="s">
        <v>41</v>
      </c>
      <c r="C29" s="22">
        <f>1/D18+D15/D12+1/D19</f>
        <v>0.2282051282051282</v>
      </c>
      <c r="D29" s="17"/>
      <c r="E29" s="17"/>
      <c r="F29" s="17"/>
      <c r="G29" s="17"/>
      <c r="I29" s="23"/>
    </row>
    <row r="30" spans="1:9" x14ac:dyDescent="0.25">
      <c r="A30" s="55"/>
      <c r="B30" s="15" t="s">
        <v>42</v>
      </c>
      <c r="C30" s="22">
        <f>1/D18+D15/D12+1/D19</f>
        <v>0.2282051282051282</v>
      </c>
      <c r="D30" s="17"/>
      <c r="E30" s="17"/>
      <c r="F30" s="17"/>
      <c r="G30" s="17"/>
    </row>
    <row r="31" spans="1:9" x14ac:dyDescent="0.25">
      <c r="A31" s="55"/>
      <c r="B31" s="15" t="s">
        <v>43</v>
      </c>
      <c r="C31" s="22">
        <f>1/D18+D16/D13+1/D19</f>
        <v>0.17666666666666667</v>
      </c>
      <c r="D31" s="17"/>
      <c r="E31" s="17"/>
      <c r="F31" s="17"/>
      <c r="G31" s="17"/>
    </row>
    <row r="32" spans="1:9" x14ac:dyDescent="0.25">
      <c r="A32" s="55"/>
      <c r="B32" s="15" t="s">
        <v>44</v>
      </c>
      <c r="C32" s="22">
        <f>1/D18+D16/D13+1/D19</f>
        <v>0.17666666666666667</v>
      </c>
      <c r="D32" s="17"/>
      <c r="E32" s="17"/>
      <c r="F32" s="17"/>
      <c r="G32" s="17"/>
    </row>
    <row r="33" spans="1:9" x14ac:dyDescent="0.25">
      <c r="A33" s="55"/>
      <c r="B33" s="15" t="s">
        <v>45</v>
      </c>
      <c r="C33" s="22">
        <f>1/D18+D16/D13+1/D19</f>
        <v>0.17666666666666667</v>
      </c>
      <c r="D33" s="17"/>
      <c r="E33" s="17"/>
      <c r="F33" s="17"/>
      <c r="G33" s="17"/>
    </row>
    <row r="34" spans="1:9" x14ac:dyDescent="0.25">
      <c r="A34" s="55" t="s">
        <v>51</v>
      </c>
      <c r="B34" s="15" t="s">
        <v>39</v>
      </c>
      <c r="C34" s="16"/>
      <c r="D34" s="17">
        <f>-K2*(D5-D7)/C27</f>
        <v>-3904.6434713586459</v>
      </c>
      <c r="E34" s="17">
        <f>-K2*(E5-E7)/C27</f>
        <v>-3904.6434713586459</v>
      </c>
      <c r="F34" s="17">
        <f>-K2*(F5-F7)/C27</f>
        <v>1171.3930414075935</v>
      </c>
      <c r="G34" s="17">
        <f>-K2*(G5-G7)/C27</f>
        <v>1171.3930414075935</v>
      </c>
    </row>
    <row r="35" spans="1:9" x14ac:dyDescent="0.25">
      <c r="A35" s="55"/>
      <c r="B35" s="15" t="s">
        <v>40</v>
      </c>
      <c r="C35" s="16"/>
      <c r="D35" s="17">
        <f>-K4*2*(D5-D6)/C28</f>
        <v>-6896.8421052631584</v>
      </c>
      <c r="E35" s="17">
        <f>-K4*2*(E5-E6)/C28</f>
        <v>-6896.8421052631584</v>
      </c>
      <c r="F35" s="17">
        <f>-K4*2*(F5-F6)/C28</f>
        <v>2528.8421052631579</v>
      </c>
      <c r="G35" s="17">
        <f>-K4*2*(G5-G6)/C28</f>
        <v>919.57894736842104</v>
      </c>
    </row>
    <row r="36" spans="1:9" x14ac:dyDescent="0.25">
      <c r="A36" s="55"/>
      <c r="B36" s="15" t="s">
        <v>41</v>
      </c>
      <c r="C36" s="16"/>
      <c r="D36" s="17">
        <f>-K3*(D5-D6)/C29</f>
        <v>-6809.6629213483147</v>
      </c>
      <c r="E36" s="17">
        <f>-K3*(E5-E6)/C29</f>
        <v>-6809.6629213483147</v>
      </c>
      <c r="F36" s="17">
        <f>-K3*(F5-F6)/C29</f>
        <v>2496.8764044943819</v>
      </c>
      <c r="G36" s="17">
        <f>-K3*(G5-G6)/C29</f>
        <v>907.95505617977528</v>
      </c>
      <c r="I36" s="24"/>
    </row>
    <row r="37" spans="1:9" x14ac:dyDescent="0.25">
      <c r="A37" s="55"/>
      <c r="B37" s="15" t="s">
        <v>42</v>
      </c>
      <c r="C37" s="16"/>
      <c r="D37" s="17">
        <f>-K7*(D5-D6)/C30</f>
        <v>-723.03370786516859</v>
      </c>
      <c r="E37" s="17">
        <f>-K7*(E5-E6)/C30</f>
        <v>-723.03370786516859</v>
      </c>
      <c r="F37" s="17">
        <f>-K7*(F5-F6)/C30</f>
        <v>265.11235955056179</v>
      </c>
      <c r="G37" s="17">
        <f>-K7*(G5-G6)/C30</f>
        <v>96.404494382022477</v>
      </c>
    </row>
    <row r="38" spans="1:9" x14ac:dyDescent="0.25">
      <c r="A38" s="55"/>
      <c r="B38" s="15" t="s">
        <v>43</v>
      </c>
      <c r="C38" s="16"/>
      <c r="D38" s="17">
        <f>-K8*(D5-D6)/C31</f>
        <v>-203.77358490566039</v>
      </c>
      <c r="E38" s="17">
        <f>-K8*(E5-E6)/C31</f>
        <v>-203.77358490566039</v>
      </c>
      <c r="F38" s="17">
        <f>-K8*(F5-F6)/C31</f>
        <v>74.716981132075475</v>
      </c>
      <c r="G38" s="17">
        <f>-K8*(G5-G6)/C31</f>
        <v>27.169811320754715</v>
      </c>
    </row>
    <row r="39" spans="1:9" x14ac:dyDescent="0.25">
      <c r="A39" s="55"/>
      <c r="B39" s="15" t="s">
        <v>44</v>
      </c>
      <c r="C39" s="16"/>
      <c r="D39" s="17">
        <f>-K5*(D5-D6)/C32</f>
        <v>-594.33962264150944</v>
      </c>
      <c r="E39" s="17">
        <f>-K5*(E5-E6)/C32</f>
        <v>-594.33962264150944</v>
      </c>
      <c r="F39" s="17">
        <f>-K5*(F5-F6)/C32</f>
        <v>217.9245283018868</v>
      </c>
      <c r="G39" s="17">
        <f>-K5*(G5-G6)/C32</f>
        <v>79.245283018867923</v>
      </c>
    </row>
    <row r="40" spans="1:9" x14ac:dyDescent="0.25">
      <c r="A40" s="55"/>
      <c r="B40" s="15" t="s">
        <v>45</v>
      </c>
      <c r="C40" s="16"/>
      <c r="D40" s="17">
        <f>-K6*(D5-D6)/C33</f>
        <v>-212.26415094339623</v>
      </c>
      <c r="E40" s="17">
        <f>-K6*(E5-E6)/C33</f>
        <v>-212.26415094339623</v>
      </c>
      <c r="F40" s="17">
        <f>-K6*(F5-F6)/C33</f>
        <v>77.830188679245282</v>
      </c>
      <c r="G40" s="17">
        <f>-K6*(G5-G6)/C33</f>
        <v>28.30188679245283</v>
      </c>
      <c r="I40" s="24"/>
    </row>
    <row r="41" spans="1:9" x14ac:dyDescent="0.25">
      <c r="B41" s="52" t="s">
        <v>36</v>
      </c>
      <c r="C41" s="52"/>
      <c r="D41" s="18">
        <f>SUM(D23:D40)</f>
        <v>-8718.1345643258537</v>
      </c>
      <c r="E41" s="18">
        <f t="shared" ref="E41:G41" si="0">SUM(E23:E40)</f>
        <v>-18564.559564325853</v>
      </c>
      <c r="F41" s="18">
        <f t="shared" si="0"/>
        <v>26977.370608828904</v>
      </c>
      <c r="G41" s="18">
        <f t="shared" si="0"/>
        <v>4010.0485204698884</v>
      </c>
    </row>
  </sheetData>
  <mergeCells count="19">
    <mergeCell ref="B41:C41"/>
    <mergeCell ref="A22:G22"/>
    <mergeCell ref="A23:A26"/>
    <mergeCell ref="A27:A33"/>
    <mergeCell ref="B23:B24"/>
    <mergeCell ref="A34:A40"/>
    <mergeCell ref="B11:B14"/>
    <mergeCell ref="B15:B17"/>
    <mergeCell ref="B18:B20"/>
    <mergeCell ref="I1:K1"/>
    <mergeCell ref="I9:I10"/>
    <mergeCell ref="D2:E2"/>
    <mergeCell ref="B1:G1"/>
    <mergeCell ref="F2:G2"/>
    <mergeCell ref="B2:C4"/>
    <mergeCell ref="D3:D4"/>
    <mergeCell ref="E3:E4"/>
    <mergeCell ref="F3:F4"/>
    <mergeCell ref="G3:G4"/>
  </mergeCells>
  <pageMargins left="0.7" right="0.7" top="0.75" bottom="0.75" header="0.3" footer="0.3"/>
  <ignoredErrors>
    <ignoredError sqref="D6:E6" numberStoredAsText="1"/>
    <ignoredError sqref="F23:F24 E25:F25 E35:E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Windows11</dc:creator>
  <cp:lastModifiedBy>Windows11</cp:lastModifiedBy>
  <dcterms:created xsi:type="dcterms:W3CDTF">2026-07-28T19:56:03Z</dcterms:created>
  <dcterms:modified xsi:type="dcterms:W3CDTF">2026-08-04T19:17:15Z</dcterms:modified>
</cp:coreProperties>
</file>